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0835" windowHeight="102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" i="1" l="1"/>
  <c r="E6" i="1" s="1"/>
  <c r="E7" i="1" s="1"/>
  <c r="E8" i="1" s="1"/>
  <c r="E4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B14" i="1"/>
  <c r="B25" i="1" s="1"/>
  <c r="D25" i="1" s="1"/>
  <c r="C13" i="1"/>
  <c r="B13" i="1"/>
  <c r="D13" i="1" s="1"/>
  <c r="D12" i="1"/>
  <c r="C12" i="1"/>
  <c r="B12" i="1"/>
  <c r="C11" i="1"/>
  <c r="B11" i="1"/>
  <c r="C10" i="1"/>
  <c r="B10" i="1"/>
  <c r="C9" i="1"/>
  <c r="B9" i="1"/>
  <c r="D9" i="1" s="1"/>
  <c r="D8" i="1"/>
  <c r="D7" i="1"/>
  <c r="D6" i="1"/>
  <c r="D5" i="1"/>
  <c r="D4" i="1"/>
  <c r="D3" i="1"/>
  <c r="F3" i="1"/>
  <c r="G5" i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G4" i="1"/>
  <c r="F4" i="1"/>
  <c r="G3" i="1"/>
  <c r="D11" i="1" l="1"/>
  <c r="D10" i="1"/>
  <c r="D14" i="1"/>
  <c r="B16" i="1"/>
  <c r="D16" i="1" s="1"/>
  <c r="B20" i="1"/>
  <c r="D20" i="1" s="1"/>
  <c r="B24" i="1"/>
  <c r="D24" i="1" s="1"/>
  <c r="B15" i="1"/>
  <c r="D15" i="1" s="1"/>
  <c r="B19" i="1"/>
  <c r="D19" i="1" s="1"/>
  <c r="B23" i="1"/>
  <c r="D23" i="1" s="1"/>
  <c r="B27" i="1"/>
  <c r="D27" i="1" s="1"/>
  <c r="B18" i="1"/>
  <c r="D18" i="1" s="1"/>
  <c r="B22" i="1"/>
  <c r="D22" i="1" s="1"/>
  <c r="B26" i="1"/>
  <c r="D26" i="1" s="1"/>
  <c r="B17" i="1"/>
  <c r="D17" i="1" s="1"/>
  <c r="B21" i="1"/>
  <c r="D21" i="1" s="1"/>
  <c r="H4" i="1"/>
  <c r="H3" i="1"/>
  <c r="I3" i="1" s="1"/>
  <c r="H5" i="1"/>
  <c r="I4" i="1" l="1"/>
  <c r="G6" i="1"/>
  <c r="H6" i="1" s="1"/>
  <c r="I5" i="1"/>
  <c r="G7" i="1"/>
  <c r="H7" i="1" s="1"/>
  <c r="I6" i="1" l="1"/>
  <c r="G8" i="1"/>
  <c r="H8" i="1" s="1"/>
  <c r="G9" i="1"/>
  <c r="I7" i="1"/>
  <c r="E9" i="1"/>
  <c r="E10" i="1" s="1"/>
  <c r="E11" i="1" s="1"/>
  <c r="H9" i="1" l="1"/>
  <c r="G10" i="1"/>
  <c r="I8" i="1"/>
  <c r="I9" i="1" l="1"/>
  <c r="G11" i="1"/>
  <c r="H10" i="1"/>
  <c r="E12" i="1" l="1"/>
  <c r="H11" i="1"/>
  <c r="G12" i="1"/>
  <c r="I10" i="1"/>
  <c r="G13" i="1" l="1"/>
  <c r="I11" i="1"/>
  <c r="H12" i="1"/>
  <c r="E13" i="1"/>
  <c r="E14" i="1" l="1"/>
  <c r="H13" i="1"/>
  <c r="G14" i="1"/>
  <c r="I12" i="1"/>
  <c r="G15" i="1" l="1"/>
  <c r="I13" i="1"/>
  <c r="E15" i="1"/>
  <c r="H14" i="1"/>
  <c r="G16" i="1" l="1"/>
  <c r="I14" i="1"/>
  <c r="E16" i="1"/>
  <c r="H15" i="1"/>
  <c r="G17" i="1" l="1"/>
  <c r="I15" i="1"/>
  <c r="H16" i="1"/>
  <c r="E17" i="1"/>
  <c r="E18" i="1" l="1"/>
  <c r="H17" i="1"/>
  <c r="G18" i="1"/>
  <c r="I16" i="1"/>
  <c r="G19" i="1" l="1"/>
  <c r="I17" i="1"/>
  <c r="E19" i="1"/>
  <c r="H18" i="1"/>
  <c r="G20" i="1" l="1"/>
  <c r="I18" i="1"/>
  <c r="E20" i="1"/>
  <c r="H19" i="1"/>
  <c r="G21" i="1" l="1"/>
  <c r="I19" i="1"/>
  <c r="H20" i="1"/>
  <c r="E21" i="1"/>
  <c r="E22" i="1" l="1"/>
  <c r="H21" i="1"/>
  <c r="G22" i="1"/>
  <c r="I20" i="1"/>
  <c r="G23" i="1" l="1"/>
  <c r="I21" i="1"/>
  <c r="E23" i="1"/>
  <c r="H22" i="1"/>
  <c r="G24" i="1" l="1"/>
  <c r="I22" i="1"/>
  <c r="H23" i="1"/>
  <c r="E24" i="1"/>
  <c r="H24" i="1" l="1"/>
  <c r="E25" i="1"/>
  <c r="G25" i="1"/>
  <c r="I23" i="1"/>
  <c r="H25" i="1" l="1"/>
  <c r="E26" i="1"/>
  <c r="G26" i="1"/>
  <c r="I24" i="1"/>
  <c r="E27" i="1" l="1"/>
  <c r="H26" i="1"/>
  <c r="I26" i="1" s="1"/>
  <c r="G27" i="1"/>
  <c r="I25" i="1"/>
  <c r="H27" i="1" l="1"/>
  <c r="I27" i="1" s="1"/>
</calcChain>
</file>

<file path=xl/sharedStrings.xml><?xml version="1.0" encoding="utf-8"?>
<sst xmlns="http://schemas.openxmlformats.org/spreadsheetml/2006/main" count="23" uniqueCount="19">
  <si>
    <t>Gallons</t>
  </si>
  <si>
    <t>Lawn Meter - Personal Gals &gt;&gt;</t>
  </si>
  <si>
    <t>Water</t>
  </si>
  <si>
    <t>Sewer</t>
  </si>
  <si>
    <t>Lawn</t>
  </si>
  <si>
    <t>Total</t>
  </si>
  <si>
    <t>Difference</t>
  </si>
  <si>
    <t>Residential</t>
  </si>
  <si>
    <t>Water:  4.72 per thousand gallons</t>
  </si>
  <si>
    <t>Sewer:  7.44 per thousand gallons</t>
  </si>
  <si>
    <t>Cost for 12,000 gallons plu</t>
  </si>
  <si>
    <t>Water:  7.78 per thousand gallons</t>
  </si>
  <si>
    <t>13,000 gallons and up computed as</t>
  </si>
  <si>
    <t>Up to 6,000 gallons cost is as shown</t>
  </si>
  <si>
    <t>7,000 to 12,000 gallons conputed as</t>
  </si>
  <si>
    <t>Cost for 6,000 gallons plus</t>
  </si>
  <si>
    <t>Lawn water is billed at a flat rate</t>
  </si>
  <si>
    <t>Monthly fixed charge of 24.76 plus</t>
  </si>
  <si>
    <t>6.63 per thousand gallons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</si>
</sst>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;[Red]\(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2" xfId="0" applyFont="1" applyFill="1" applyBorder="1" applyAlignment="1" applyProtection="1">
      <alignment horizontal="center"/>
    </xf>
    <xf numFmtId="0" fontId="1" fillId="4" borderId="8" xfId="0" applyFont="1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horizontal="center"/>
    </xf>
    <xf numFmtId="0" fontId="1" fillId="4" borderId="10" xfId="0" applyFont="1" applyFill="1" applyBorder="1" applyAlignment="1" applyProtection="1">
      <alignment horizontal="center"/>
    </xf>
    <xf numFmtId="0" fontId="1" fillId="6" borderId="8" xfId="0" applyFont="1" applyFill="1" applyBorder="1" applyAlignment="1" applyProtection="1">
      <alignment horizontal="center"/>
    </xf>
    <xf numFmtId="0" fontId="1" fillId="6" borderId="9" xfId="0" applyFont="1" applyFill="1" applyBorder="1" applyAlignment="1" applyProtection="1">
      <alignment horizontal="center"/>
    </xf>
    <xf numFmtId="0" fontId="1" fillId="6" borderId="10" xfId="0" applyFont="1" applyFill="1" applyBorder="1" applyAlignment="1" applyProtection="1">
      <alignment horizontal="center"/>
    </xf>
    <xf numFmtId="0" fontId="0" fillId="3" borderId="3" xfId="0" applyFill="1" applyBorder="1" applyProtection="1"/>
    <xf numFmtId="164" fontId="0" fillId="5" borderId="8" xfId="0" applyNumberFormat="1" applyFill="1" applyBorder="1" applyProtection="1"/>
    <xf numFmtId="164" fontId="0" fillId="5" borderId="9" xfId="0" applyNumberFormat="1" applyFill="1" applyBorder="1" applyProtection="1"/>
    <xf numFmtId="164" fontId="0" fillId="5" borderId="10" xfId="0" applyNumberFormat="1" applyFill="1" applyBorder="1" applyProtection="1"/>
    <xf numFmtId="164" fontId="0" fillId="7" borderId="8" xfId="0" applyNumberFormat="1" applyFill="1" applyBorder="1" applyProtection="1"/>
    <xf numFmtId="164" fontId="0" fillId="7" borderId="9" xfId="0" applyNumberFormat="1" applyFill="1" applyBorder="1" applyProtection="1"/>
    <xf numFmtId="164" fontId="0" fillId="7" borderId="10" xfId="0" applyNumberFormat="1" applyFill="1" applyBorder="1" applyProtection="1"/>
    <xf numFmtId="0" fontId="0" fillId="3" borderId="4" xfId="0" applyFill="1" applyBorder="1" applyProtection="1"/>
    <xf numFmtId="164" fontId="0" fillId="5" borderId="11" xfId="0" applyNumberFormat="1" applyFill="1" applyBorder="1" applyProtection="1"/>
    <xf numFmtId="164" fontId="0" fillId="5" borderId="12" xfId="0" applyNumberFormat="1" applyFill="1" applyBorder="1" applyProtection="1"/>
    <xf numFmtId="164" fontId="0" fillId="5" borderId="13" xfId="0" applyNumberFormat="1" applyFill="1" applyBorder="1" applyProtection="1"/>
    <xf numFmtId="164" fontId="0" fillId="7" borderId="11" xfId="0" applyNumberFormat="1" applyFill="1" applyBorder="1" applyProtection="1"/>
    <xf numFmtId="164" fontId="0" fillId="7" borderId="12" xfId="0" applyNumberFormat="1" applyFill="1" applyBorder="1" applyProtection="1"/>
    <xf numFmtId="164" fontId="0" fillId="7" borderId="13" xfId="0" applyNumberFormat="1" applyFill="1" applyBorder="1" applyProtection="1"/>
    <xf numFmtId="0" fontId="1" fillId="6" borderId="16" xfId="0" applyFont="1" applyFill="1" applyBorder="1" applyProtection="1">
      <protection locked="0"/>
    </xf>
    <xf numFmtId="0" fontId="1" fillId="2" borderId="1" xfId="0" applyFont="1" applyFill="1" applyBorder="1" applyProtection="1"/>
    <xf numFmtId="0" fontId="1" fillId="4" borderId="5" xfId="0" applyFont="1" applyFill="1" applyBorder="1" applyAlignment="1" applyProtection="1">
      <alignment horizontal="center"/>
    </xf>
    <xf numFmtId="0" fontId="1" fillId="4" borderId="6" xfId="0" applyFont="1" applyFill="1" applyBorder="1" applyAlignment="1" applyProtection="1">
      <alignment horizontal="center"/>
    </xf>
    <xf numFmtId="0" fontId="1" fillId="4" borderId="7" xfId="0" applyFont="1" applyFill="1" applyBorder="1" applyAlignment="1" applyProtection="1">
      <alignment horizontal="center"/>
    </xf>
    <xf numFmtId="0" fontId="1" fillId="6" borderId="5" xfId="0" applyFont="1" applyFill="1" applyBorder="1" applyAlignment="1" applyProtection="1"/>
    <xf numFmtId="0" fontId="1" fillId="6" borderId="6" xfId="0" applyFont="1" applyFill="1" applyBorder="1" applyAlignment="1" applyProtection="1"/>
    <xf numFmtId="0" fontId="1" fillId="6" borderId="15" xfId="0" applyFont="1" applyFill="1" applyBorder="1" applyAlignment="1" applyProtection="1"/>
    <xf numFmtId="0" fontId="1" fillId="6" borderId="14" xfId="0" applyFont="1" applyFill="1" applyBorder="1" applyProtection="1"/>
    <xf numFmtId="0" fontId="0" fillId="0" borderId="0" xfId="0" applyProtection="1"/>
    <xf numFmtId="0" fontId="1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H1" sqref="H1"/>
    </sheetView>
  </sheetViews>
  <sheetFormatPr defaultRowHeight="15" x14ac:dyDescent="0.25"/>
  <cols>
    <col min="10" max="10" width="1.5703125" customWidth="1"/>
    <col min="11" max="11" width="1.85546875" customWidth="1"/>
  </cols>
  <sheetData>
    <row r="1" spans="1:15" x14ac:dyDescent="0.25">
      <c r="A1" s="23"/>
      <c r="B1" s="24" t="s">
        <v>7</v>
      </c>
      <c r="C1" s="25"/>
      <c r="D1" s="26"/>
      <c r="E1" s="27" t="s">
        <v>1</v>
      </c>
      <c r="F1" s="28"/>
      <c r="G1" s="29"/>
      <c r="H1" s="22">
        <v>3000</v>
      </c>
      <c r="I1" s="30"/>
      <c r="J1" s="31"/>
      <c r="K1" s="31"/>
      <c r="L1" s="31"/>
      <c r="M1" s="31"/>
      <c r="N1" s="31"/>
      <c r="O1" s="31"/>
    </row>
    <row r="2" spans="1:15" x14ac:dyDescent="0.25">
      <c r="A2" s="1" t="s">
        <v>0</v>
      </c>
      <c r="B2" s="2" t="s">
        <v>2</v>
      </c>
      <c r="C2" s="3" t="s">
        <v>3</v>
      </c>
      <c r="D2" s="4" t="s">
        <v>5</v>
      </c>
      <c r="E2" s="5" t="s">
        <v>2</v>
      </c>
      <c r="F2" s="6" t="s">
        <v>3</v>
      </c>
      <c r="G2" s="6" t="s">
        <v>4</v>
      </c>
      <c r="H2" s="6" t="s">
        <v>5</v>
      </c>
      <c r="I2" s="7" t="s">
        <v>6</v>
      </c>
      <c r="J2" s="31"/>
      <c r="K2" s="31"/>
      <c r="L2" s="31"/>
      <c r="M2" s="31"/>
      <c r="N2" s="31"/>
      <c r="O2" s="31"/>
    </row>
    <row r="3" spans="1:15" x14ac:dyDescent="0.25">
      <c r="A3" s="8">
        <v>1000</v>
      </c>
      <c r="B3" s="9">
        <v>4.92</v>
      </c>
      <c r="C3" s="10">
        <v>10.33</v>
      </c>
      <c r="D3" s="11">
        <f>SUM(B3:C3)</f>
        <v>15.25</v>
      </c>
      <c r="E3" s="12">
        <v>4.92</v>
      </c>
      <c r="F3" s="13">
        <f>C3</f>
        <v>10.33</v>
      </c>
      <c r="G3" s="13">
        <f>IF($A3&gt;$H$1,24.76+(($A3-$H1)/1000)*6.63,0)</f>
        <v>0</v>
      </c>
      <c r="H3" s="13">
        <f>SUM(E3:G3)</f>
        <v>15.25</v>
      </c>
      <c r="I3" s="14">
        <f>H3-D3</f>
        <v>0</v>
      </c>
      <c r="J3" s="31"/>
      <c r="K3" s="31" t="s">
        <v>13</v>
      </c>
      <c r="L3" s="31"/>
      <c r="M3" s="31"/>
      <c r="N3" s="31"/>
      <c r="O3" s="31"/>
    </row>
    <row r="4" spans="1:15" x14ac:dyDescent="0.25">
      <c r="A4" s="8">
        <v>2000</v>
      </c>
      <c r="B4" s="9">
        <v>11.21</v>
      </c>
      <c r="C4" s="10">
        <v>10.67</v>
      </c>
      <c r="D4" s="11">
        <f t="shared" ref="D4:D27" si="0">SUM(B4:C4)</f>
        <v>21.880000000000003</v>
      </c>
      <c r="E4" s="12">
        <f>IF($A4&gt;$H$1,E3,B4)</f>
        <v>11.21</v>
      </c>
      <c r="F4" s="13">
        <f>IF($A4&gt;$H$1,F3,C4)</f>
        <v>10.67</v>
      </c>
      <c r="G4" s="13">
        <f>IF($A4&gt;$H$1,24.76+(($A4-$H2)/1000)*6.63,0)</f>
        <v>0</v>
      </c>
      <c r="H4" s="13">
        <f t="shared" ref="H4:H27" si="1">SUM(E4:G4)</f>
        <v>21.880000000000003</v>
      </c>
      <c r="I4" s="14">
        <f>H4-D4</f>
        <v>0</v>
      </c>
      <c r="J4" s="31"/>
      <c r="K4" s="31"/>
      <c r="L4" s="31"/>
      <c r="M4" s="31"/>
      <c r="N4" s="31"/>
      <c r="O4" s="31"/>
    </row>
    <row r="5" spans="1:15" x14ac:dyDescent="0.25">
      <c r="A5" s="8">
        <v>3000</v>
      </c>
      <c r="B5" s="9">
        <v>11.59</v>
      </c>
      <c r="C5" s="10">
        <v>10.94</v>
      </c>
      <c r="D5" s="11">
        <f t="shared" si="0"/>
        <v>22.53</v>
      </c>
      <c r="E5" s="12">
        <f>IF($A5&gt;$H$1,E4,B5)</f>
        <v>11.59</v>
      </c>
      <c r="F5" s="13">
        <f>IF($A5&gt;$H$1,F4,C5)</f>
        <v>10.94</v>
      </c>
      <c r="G5" s="13">
        <f>IF($A5&gt;$H$1,24.76+(($A5-$H3)/1000)*6.63,0)</f>
        <v>0</v>
      </c>
      <c r="H5" s="13">
        <f t="shared" si="1"/>
        <v>22.53</v>
      </c>
      <c r="I5" s="14">
        <f>H5-D5</f>
        <v>0</v>
      </c>
      <c r="J5" s="31"/>
      <c r="K5" s="31"/>
      <c r="L5" s="31"/>
      <c r="M5" s="31"/>
      <c r="N5" s="31"/>
      <c r="O5" s="31"/>
    </row>
    <row r="6" spans="1:15" x14ac:dyDescent="0.25">
      <c r="A6" s="8">
        <v>4000</v>
      </c>
      <c r="B6" s="9">
        <v>21.92</v>
      </c>
      <c r="C6" s="10">
        <v>25.1</v>
      </c>
      <c r="D6" s="11">
        <f t="shared" si="0"/>
        <v>47.02</v>
      </c>
      <c r="E6" s="12">
        <f>IF($A6&gt;$H$1,E5,B6)</f>
        <v>11.59</v>
      </c>
      <c r="F6" s="13">
        <f>IF($A6&gt;$H$1,F5,C6)</f>
        <v>10.94</v>
      </c>
      <c r="G6" s="13">
        <f>IF($A6&gt;$H$1,24.76+(($A6-$H4)/1000)*6.63,0)</f>
        <v>51.134935600000006</v>
      </c>
      <c r="H6" s="13">
        <f t="shared" si="1"/>
        <v>73.664935600000007</v>
      </c>
      <c r="I6" s="14">
        <f>H6-D6</f>
        <v>26.644935600000004</v>
      </c>
      <c r="J6" s="31"/>
      <c r="K6" s="31"/>
      <c r="L6" s="31"/>
      <c r="M6" s="31"/>
      <c r="N6" s="31"/>
      <c r="O6" s="31"/>
    </row>
    <row r="7" spans="1:15" x14ac:dyDescent="0.25">
      <c r="A7" s="8">
        <v>5000</v>
      </c>
      <c r="B7" s="9">
        <v>26.27</v>
      </c>
      <c r="C7" s="10">
        <v>30.21</v>
      </c>
      <c r="D7" s="11">
        <f t="shared" si="0"/>
        <v>56.480000000000004</v>
      </c>
      <c r="E7" s="12">
        <f>IF($A7&gt;$H$1,E6,B7)</f>
        <v>11.59</v>
      </c>
      <c r="F7" s="13">
        <f>IF($A7&gt;$H$1,F6,C7)</f>
        <v>10.94</v>
      </c>
      <c r="G7" s="13">
        <f>IF($A7&gt;$H$1,24.76+(($A7-$H5)/1000)*6.63,0)</f>
        <v>57.760626099999996</v>
      </c>
      <c r="H7" s="13">
        <f t="shared" si="1"/>
        <v>80.290626099999997</v>
      </c>
      <c r="I7" s="14">
        <f>H7-D7</f>
        <v>23.810626099999993</v>
      </c>
      <c r="J7" s="31"/>
      <c r="K7" s="32"/>
      <c r="L7" s="32"/>
      <c r="M7" s="31"/>
      <c r="N7" s="31"/>
      <c r="O7" s="31"/>
    </row>
    <row r="8" spans="1:15" x14ac:dyDescent="0.25">
      <c r="A8" s="8">
        <v>6000</v>
      </c>
      <c r="B8" s="9">
        <v>30.62</v>
      </c>
      <c r="C8" s="10">
        <v>37.65</v>
      </c>
      <c r="D8" s="11">
        <f t="shared" si="0"/>
        <v>68.27</v>
      </c>
      <c r="E8" s="12">
        <f>IF($A8&gt;$H$1,E7,B8)</f>
        <v>11.59</v>
      </c>
      <c r="F8" s="13">
        <f>IF($A8&gt;$H$1,F7,C8)</f>
        <v>10.94</v>
      </c>
      <c r="G8" s="13">
        <f>IF($A8&gt;$H$1,24.76+(($A8-$H6)/1000)*6.63,0)</f>
        <v>64.051601476971996</v>
      </c>
      <c r="H8" s="13">
        <f t="shared" si="1"/>
        <v>86.581601476971997</v>
      </c>
      <c r="I8" s="14">
        <f>H8-D8</f>
        <v>18.311601476972001</v>
      </c>
      <c r="J8" s="31"/>
      <c r="K8" s="31"/>
      <c r="L8" s="31"/>
      <c r="M8" s="31"/>
      <c r="N8" s="31"/>
      <c r="O8" s="31"/>
    </row>
    <row r="9" spans="1:15" x14ac:dyDescent="0.25">
      <c r="A9" s="8">
        <v>7000</v>
      </c>
      <c r="B9" s="9">
        <f>B$8+((A9-A$8)/1000)*4.72</f>
        <v>35.340000000000003</v>
      </c>
      <c r="C9" s="10">
        <f>C$8+(($A9-$A$8)/1000)*7.44</f>
        <v>45.089999999999996</v>
      </c>
      <c r="D9" s="11">
        <f t="shared" si="0"/>
        <v>80.430000000000007</v>
      </c>
      <c r="E9" s="12">
        <f>IF($A9&gt;$H$1,E8,B9)</f>
        <v>11.59</v>
      </c>
      <c r="F9" s="13">
        <f>IF($A9&gt;$H$1,F8,C9)</f>
        <v>10.94</v>
      </c>
      <c r="G9" s="13">
        <f>IF($A9&gt;$H$1,24.76+(($A9-$H7)/1000)*6.63,0)</f>
        <v>70.637673148957006</v>
      </c>
      <c r="H9" s="13">
        <f t="shared" si="1"/>
        <v>93.167673148957007</v>
      </c>
      <c r="I9" s="14">
        <f>H9-D9</f>
        <v>12.737673148957001</v>
      </c>
      <c r="J9" s="31"/>
      <c r="K9" s="31" t="s">
        <v>14</v>
      </c>
      <c r="L9" s="31"/>
      <c r="M9" s="31"/>
      <c r="N9" s="31"/>
      <c r="O9" s="31"/>
    </row>
    <row r="10" spans="1:15" x14ac:dyDescent="0.25">
      <c r="A10" s="8">
        <v>8000</v>
      </c>
      <c r="B10" s="9">
        <f>B$8+((A10-A$8)/1000)*4.72</f>
        <v>40.06</v>
      </c>
      <c r="C10" s="10">
        <f t="shared" ref="C10:C27" si="2">C$8+(($A10-$A$8)/1000)*7.44</f>
        <v>52.53</v>
      </c>
      <c r="D10" s="11">
        <f t="shared" si="0"/>
        <v>92.59</v>
      </c>
      <c r="E10" s="12">
        <f>IF($A10&gt;$H$1,E9,B10)</f>
        <v>11.59</v>
      </c>
      <c r="F10" s="13">
        <f>IF($A10&gt;$H$1,F9,C10)</f>
        <v>10.94</v>
      </c>
      <c r="G10" s="13">
        <f>IF($A10&gt;$H$1,24.76+(($A10-$H8)/1000)*6.63,0)</f>
        <v>77.225963982207674</v>
      </c>
      <c r="H10" s="13">
        <f t="shared" si="1"/>
        <v>99.755963982207675</v>
      </c>
      <c r="I10" s="14">
        <f>H10-D10</f>
        <v>7.1659639822076713</v>
      </c>
      <c r="J10" s="31"/>
      <c r="K10" s="31"/>
      <c r="L10" s="31" t="s">
        <v>15</v>
      </c>
      <c r="M10" s="31"/>
      <c r="N10" s="31"/>
      <c r="O10" s="31"/>
    </row>
    <row r="11" spans="1:15" x14ac:dyDescent="0.25">
      <c r="A11" s="8">
        <v>9000</v>
      </c>
      <c r="B11" s="9">
        <f>B$8+((A11-A$8)/1000)*4.72</f>
        <v>44.78</v>
      </c>
      <c r="C11" s="10">
        <f t="shared" si="2"/>
        <v>59.97</v>
      </c>
      <c r="D11" s="11">
        <f t="shared" si="0"/>
        <v>104.75</v>
      </c>
      <c r="E11" s="12">
        <f>IF($A11&gt;$H$1,E10,B11)</f>
        <v>11.59</v>
      </c>
      <c r="F11" s="13">
        <f>IF($A11&gt;$H$1,F10,C11)</f>
        <v>10.94</v>
      </c>
      <c r="G11" s="13">
        <f>IF($A11&gt;$H$1,24.76+(($A11-$H9)/1000)*6.63,0)</f>
        <v>83.812298327022418</v>
      </c>
      <c r="H11" s="13">
        <f t="shared" si="1"/>
        <v>106.34229832702242</v>
      </c>
      <c r="I11" s="14">
        <f>H11-D11</f>
        <v>1.5922983270224194</v>
      </c>
      <c r="J11" s="31"/>
      <c r="K11" s="31"/>
      <c r="L11" s="31" t="s">
        <v>8</v>
      </c>
      <c r="M11" s="31"/>
      <c r="N11" s="31"/>
      <c r="O11" s="31"/>
    </row>
    <row r="12" spans="1:15" x14ac:dyDescent="0.25">
      <c r="A12" s="8">
        <v>10000</v>
      </c>
      <c r="B12" s="9">
        <f>B$8+((A12-A$8)/1000)*4.72</f>
        <v>49.5</v>
      </c>
      <c r="C12" s="10">
        <f t="shared" si="2"/>
        <v>67.41</v>
      </c>
      <c r="D12" s="11">
        <f t="shared" si="0"/>
        <v>116.91</v>
      </c>
      <c r="E12" s="12">
        <f>IF($A12&gt;$H$1,E11,B12)</f>
        <v>11.59</v>
      </c>
      <c r="F12" s="13">
        <f>IF($A12&gt;$H$1,F11,C12)</f>
        <v>10.94</v>
      </c>
      <c r="G12" s="13">
        <f>IF($A12&gt;$H$1,24.76+(($A12-$H10)/1000)*6.63,0)</f>
        <v>90.398617958797971</v>
      </c>
      <c r="H12" s="13">
        <f t="shared" si="1"/>
        <v>112.92861795879797</v>
      </c>
      <c r="I12" s="14">
        <f>H12-D12</f>
        <v>-3.9813820412020249</v>
      </c>
      <c r="J12" s="31"/>
      <c r="K12" s="31"/>
      <c r="L12" s="31" t="s">
        <v>9</v>
      </c>
      <c r="M12" s="31"/>
      <c r="N12" s="31"/>
      <c r="O12" s="31"/>
    </row>
    <row r="13" spans="1:15" x14ac:dyDescent="0.25">
      <c r="A13" s="8">
        <v>11000</v>
      </c>
      <c r="B13" s="9">
        <f>B$8+((A13-A$8)/1000)*4.72</f>
        <v>54.22</v>
      </c>
      <c r="C13" s="10">
        <f t="shared" si="2"/>
        <v>74.849999999999994</v>
      </c>
      <c r="D13" s="11">
        <f t="shared" si="0"/>
        <v>129.07</v>
      </c>
      <c r="E13" s="12">
        <f>IF($A13&gt;$H$1,E12,B13)</f>
        <v>11.59</v>
      </c>
      <c r="F13" s="13">
        <f>IF($A13&gt;$H$1,F12,C13)</f>
        <v>10.94</v>
      </c>
      <c r="G13" s="13">
        <f>IF($A13&gt;$H$1,24.76+(($A13-$H11)/1000)*6.63,0)</f>
        <v>96.984950562091839</v>
      </c>
      <c r="H13" s="13">
        <f t="shared" si="1"/>
        <v>119.51495056209184</v>
      </c>
      <c r="I13" s="14">
        <f>H13-D13</f>
        <v>-9.5550494379081528</v>
      </c>
      <c r="J13" s="31"/>
      <c r="K13" s="31"/>
      <c r="L13" s="31"/>
      <c r="M13" s="31"/>
      <c r="N13" s="31"/>
      <c r="O13" s="31"/>
    </row>
    <row r="14" spans="1:15" x14ac:dyDescent="0.25">
      <c r="A14" s="8">
        <v>12000</v>
      </c>
      <c r="B14" s="9">
        <f>B$8+((A14-A$8)/1000)*4.72</f>
        <v>58.94</v>
      </c>
      <c r="C14" s="10">
        <f t="shared" si="2"/>
        <v>82.289999999999992</v>
      </c>
      <c r="D14" s="11">
        <f t="shared" si="0"/>
        <v>141.22999999999999</v>
      </c>
      <c r="E14" s="12">
        <f>IF($A14&gt;$H$1,E13,B14)</f>
        <v>11.59</v>
      </c>
      <c r="F14" s="13">
        <f>IF($A14&gt;$H$1,F13,C14)</f>
        <v>10.94</v>
      </c>
      <c r="G14" s="13">
        <f>IF($A14&gt;$H$1,24.76+(($A14-$H12)/1000)*6.63,0)</f>
        <v>103.57128326293318</v>
      </c>
      <c r="H14" s="13">
        <f t="shared" si="1"/>
        <v>126.10128326293318</v>
      </c>
      <c r="I14" s="14">
        <f>H14-D14</f>
        <v>-15.12871673706681</v>
      </c>
      <c r="J14" s="31"/>
      <c r="K14" s="31"/>
      <c r="L14" s="31"/>
      <c r="M14" s="31"/>
      <c r="N14" s="31"/>
      <c r="O14" s="31"/>
    </row>
    <row r="15" spans="1:15" x14ac:dyDescent="0.25">
      <c r="A15" s="8">
        <v>13000</v>
      </c>
      <c r="B15" s="9">
        <f>B$14+((A15-A$14)/1000)*7.78</f>
        <v>66.72</v>
      </c>
      <c r="C15" s="10">
        <f t="shared" si="2"/>
        <v>89.73</v>
      </c>
      <c r="D15" s="11">
        <f t="shared" si="0"/>
        <v>156.44999999999999</v>
      </c>
      <c r="E15" s="12">
        <f>IF($A15&gt;$H$1,E14,B15)</f>
        <v>11.59</v>
      </c>
      <c r="F15" s="13">
        <f>IF($A15&gt;$H$1,F14,C15)</f>
        <v>10.94</v>
      </c>
      <c r="G15" s="13">
        <f>IF($A15&gt;$H$1,24.76+(($A15-$H13)/1000)*6.63,0)</f>
        <v>110.15761587777334</v>
      </c>
      <c r="H15" s="13">
        <f t="shared" si="1"/>
        <v>132.68761587777334</v>
      </c>
      <c r="I15" s="14">
        <f>H15-D15</f>
        <v>-23.762384122226649</v>
      </c>
      <c r="J15" s="31"/>
      <c r="K15" s="31" t="s">
        <v>12</v>
      </c>
      <c r="L15" s="31"/>
      <c r="M15" s="31"/>
      <c r="N15" s="31"/>
      <c r="O15" s="31"/>
    </row>
    <row r="16" spans="1:15" x14ac:dyDescent="0.25">
      <c r="A16" s="8">
        <v>14000</v>
      </c>
      <c r="B16" s="9">
        <f t="shared" ref="B16:B27" si="3">B$14+((A16-A$14)/1000)*7.78</f>
        <v>74.5</v>
      </c>
      <c r="C16" s="10">
        <f t="shared" si="2"/>
        <v>97.17</v>
      </c>
      <c r="D16" s="11">
        <f t="shared" si="0"/>
        <v>171.67000000000002</v>
      </c>
      <c r="E16" s="12">
        <f>IF($A16&gt;$H$1,E15,B16)</f>
        <v>11.59</v>
      </c>
      <c r="F16" s="13">
        <f>IF($A16&gt;$H$1,F15,C16)</f>
        <v>10.94</v>
      </c>
      <c r="G16" s="13">
        <f>IF($A16&gt;$H$1,24.76+(($A16-$H14)/1000)*6.63,0)</f>
        <v>116.74394849196676</v>
      </c>
      <c r="H16" s="13">
        <f t="shared" si="1"/>
        <v>139.27394849196676</v>
      </c>
      <c r="I16" s="14">
        <f>H16-D16</f>
        <v>-32.396051508033253</v>
      </c>
      <c r="J16" s="31"/>
      <c r="K16" s="31"/>
      <c r="L16" s="31" t="s">
        <v>10</v>
      </c>
      <c r="M16" s="31"/>
      <c r="N16" s="31"/>
      <c r="O16" s="31"/>
    </row>
    <row r="17" spans="1:15" x14ac:dyDescent="0.25">
      <c r="A17" s="8">
        <v>15000</v>
      </c>
      <c r="B17" s="9">
        <f t="shared" si="3"/>
        <v>82.28</v>
      </c>
      <c r="C17" s="10">
        <f t="shared" si="2"/>
        <v>104.61000000000001</v>
      </c>
      <c r="D17" s="11">
        <f t="shared" si="0"/>
        <v>186.89000000000001</v>
      </c>
      <c r="E17" s="12">
        <f>IF($A17&gt;$H$1,E16,B17)</f>
        <v>11.59</v>
      </c>
      <c r="F17" s="13">
        <f>IF($A17&gt;$H$1,F16,C17)</f>
        <v>10.94</v>
      </c>
      <c r="G17" s="13">
        <f>IF($A17&gt;$H$1,24.76+(($A17-$H15)/1000)*6.63,0)</f>
        <v>123.33028110673035</v>
      </c>
      <c r="H17" s="13">
        <f t="shared" si="1"/>
        <v>145.86028110673035</v>
      </c>
      <c r="I17" s="14">
        <f>H17-D17</f>
        <v>-41.02971889326966</v>
      </c>
      <c r="J17" s="31"/>
      <c r="K17" s="31"/>
      <c r="L17" s="31" t="s">
        <v>11</v>
      </c>
      <c r="M17" s="31"/>
      <c r="N17" s="31"/>
      <c r="O17" s="31"/>
    </row>
    <row r="18" spans="1:15" x14ac:dyDescent="0.25">
      <c r="A18" s="8">
        <v>16000</v>
      </c>
      <c r="B18" s="9">
        <f t="shared" si="3"/>
        <v>90.06</v>
      </c>
      <c r="C18" s="10">
        <f t="shared" si="2"/>
        <v>112.05000000000001</v>
      </c>
      <c r="D18" s="11">
        <f t="shared" si="0"/>
        <v>202.11</v>
      </c>
      <c r="E18" s="12">
        <f>IF($A18&gt;$H$1,E17,B18)</f>
        <v>11.59</v>
      </c>
      <c r="F18" s="13">
        <f>IF($A18&gt;$H$1,F17,C18)</f>
        <v>10.94</v>
      </c>
      <c r="G18" s="13">
        <f>IF($A18&gt;$H$1,24.76+(($A18-$H16)/1000)*6.63,0)</f>
        <v>129.91661372149827</v>
      </c>
      <c r="H18" s="13">
        <f t="shared" si="1"/>
        <v>152.44661372149827</v>
      </c>
      <c r="I18" s="14">
        <f>H18-D18</f>
        <v>-49.663386278501747</v>
      </c>
      <c r="J18" s="31"/>
      <c r="K18" s="31"/>
      <c r="L18" s="31" t="s">
        <v>9</v>
      </c>
      <c r="M18" s="31"/>
      <c r="N18" s="31"/>
      <c r="O18" s="31"/>
    </row>
    <row r="19" spans="1:15" x14ac:dyDescent="0.25">
      <c r="A19" s="8">
        <v>17000</v>
      </c>
      <c r="B19" s="9">
        <f t="shared" si="3"/>
        <v>97.84</v>
      </c>
      <c r="C19" s="10">
        <f t="shared" si="2"/>
        <v>119.49000000000001</v>
      </c>
      <c r="D19" s="11">
        <f t="shared" si="0"/>
        <v>217.33</v>
      </c>
      <c r="E19" s="12">
        <f>IF($A19&gt;$H$1,E18,B19)</f>
        <v>11.59</v>
      </c>
      <c r="F19" s="13">
        <f>IF($A19&gt;$H$1,F18,C19)</f>
        <v>10.94</v>
      </c>
      <c r="G19" s="13">
        <f>IF($A19&gt;$H$1,24.76+(($A19-$H17)/1000)*6.63,0)</f>
        <v>136.50294633626237</v>
      </c>
      <c r="H19" s="13">
        <f t="shared" si="1"/>
        <v>159.03294633626237</v>
      </c>
      <c r="I19" s="14">
        <f>H19-D19</f>
        <v>-58.297053663737643</v>
      </c>
      <c r="J19" s="31"/>
      <c r="K19" s="31"/>
      <c r="L19" s="31"/>
      <c r="M19" s="31"/>
      <c r="N19" s="31"/>
      <c r="O19" s="31"/>
    </row>
    <row r="20" spans="1:15" x14ac:dyDescent="0.25">
      <c r="A20" s="8">
        <v>18000</v>
      </c>
      <c r="B20" s="9">
        <f t="shared" si="3"/>
        <v>105.62</v>
      </c>
      <c r="C20" s="10">
        <f t="shared" si="2"/>
        <v>126.93</v>
      </c>
      <c r="D20" s="11">
        <f t="shared" si="0"/>
        <v>232.55</v>
      </c>
      <c r="E20" s="12">
        <f>IF($A20&gt;$H$1,E19,B20)</f>
        <v>11.59</v>
      </c>
      <c r="F20" s="13">
        <f>IF($A20&gt;$H$1,F19,C20)</f>
        <v>10.94</v>
      </c>
      <c r="G20" s="13">
        <f>IF($A20&gt;$H$1,24.76+(($A20-$H18)/1000)*6.63,0)</f>
        <v>143.08927895102647</v>
      </c>
      <c r="H20" s="13">
        <f t="shared" si="1"/>
        <v>165.61927895102647</v>
      </c>
      <c r="I20" s="14">
        <f>H20-D20</f>
        <v>-66.930721048973538</v>
      </c>
      <c r="J20" s="31"/>
      <c r="K20" s="31" t="s">
        <v>16</v>
      </c>
      <c r="L20" s="31"/>
      <c r="M20" s="31"/>
      <c r="N20" s="31"/>
      <c r="O20" s="31"/>
    </row>
    <row r="21" spans="1:15" x14ac:dyDescent="0.25">
      <c r="A21" s="8">
        <v>19000</v>
      </c>
      <c r="B21" s="9">
        <f t="shared" si="3"/>
        <v>113.4</v>
      </c>
      <c r="C21" s="10">
        <f t="shared" si="2"/>
        <v>134.37</v>
      </c>
      <c r="D21" s="11">
        <f t="shared" si="0"/>
        <v>247.77</v>
      </c>
      <c r="E21" s="12">
        <f>IF($A21&gt;$H$1,E20,B21)</f>
        <v>11.59</v>
      </c>
      <c r="F21" s="13">
        <f>IF($A21&gt;$H$1,F20,C21)</f>
        <v>10.94</v>
      </c>
      <c r="G21" s="13">
        <f>IF($A21&gt;$H$1,24.76+(($A21-$H19)/1000)*6.63,0)</f>
        <v>149.67561156579058</v>
      </c>
      <c r="H21" s="13">
        <f t="shared" si="1"/>
        <v>172.20561156579058</v>
      </c>
      <c r="I21" s="14">
        <f>H21-D21</f>
        <v>-75.564388434209434</v>
      </c>
      <c r="J21" s="31"/>
      <c r="K21" s="31"/>
      <c r="L21" s="31" t="s">
        <v>17</v>
      </c>
      <c r="M21" s="31"/>
      <c r="N21" s="31"/>
      <c r="O21" s="31"/>
    </row>
    <row r="22" spans="1:15" x14ac:dyDescent="0.25">
      <c r="A22" s="8">
        <v>20000</v>
      </c>
      <c r="B22" s="9">
        <f t="shared" si="3"/>
        <v>121.18</v>
      </c>
      <c r="C22" s="10">
        <f t="shared" si="2"/>
        <v>141.81</v>
      </c>
      <c r="D22" s="11">
        <f t="shared" si="0"/>
        <v>262.99</v>
      </c>
      <c r="E22" s="12">
        <f>IF($A22&gt;$H$1,E21,B22)</f>
        <v>11.59</v>
      </c>
      <c r="F22" s="13">
        <f>IF($A22&gt;$H$1,F21,C22)</f>
        <v>10.94</v>
      </c>
      <c r="G22" s="13">
        <f>IF($A22&gt;$H$1,24.76+(($A22-$H20)/1000)*6.63,0)</f>
        <v>156.26194418055468</v>
      </c>
      <c r="H22" s="13">
        <f t="shared" si="1"/>
        <v>178.79194418055468</v>
      </c>
      <c r="I22" s="14">
        <f>H22-D22</f>
        <v>-84.198055819445329</v>
      </c>
      <c r="J22" s="31"/>
      <c r="K22" s="31"/>
      <c r="L22" s="31" t="s">
        <v>18</v>
      </c>
      <c r="M22" s="31"/>
      <c r="N22" s="31"/>
      <c r="O22" s="31"/>
    </row>
    <row r="23" spans="1:15" x14ac:dyDescent="0.25">
      <c r="A23" s="8">
        <v>22000</v>
      </c>
      <c r="B23" s="9">
        <f t="shared" si="3"/>
        <v>136.74</v>
      </c>
      <c r="C23" s="10">
        <f t="shared" si="2"/>
        <v>156.69</v>
      </c>
      <c r="D23" s="11">
        <f t="shared" si="0"/>
        <v>293.43</v>
      </c>
      <c r="E23" s="12">
        <f>IF($A23&gt;$H$1,E22,B23)</f>
        <v>11.59</v>
      </c>
      <c r="F23" s="13">
        <f>IF($A23&gt;$H$1,F22,C23)</f>
        <v>10.94</v>
      </c>
      <c r="G23" s="13">
        <f>IF($A23&gt;$H$1,24.76+(($A23-$H21)/1000)*6.63,0)</f>
        <v>169.47827679531881</v>
      </c>
      <c r="H23" s="13">
        <f t="shared" si="1"/>
        <v>192.00827679531881</v>
      </c>
      <c r="I23" s="14">
        <f>H23-D23</f>
        <v>-101.4217232046812</v>
      </c>
      <c r="J23" s="31"/>
      <c r="K23" s="31"/>
      <c r="L23" s="31"/>
      <c r="M23" s="31"/>
      <c r="N23" s="31"/>
      <c r="O23" s="31"/>
    </row>
    <row r="24" spans="1:15" x14ac:dyDescent="0.25">
      <c r="A24" s="8">
        <v>24000</v>
      </c>
      <c r="B24" s="9">
        <f t="shared" si="3"/>
        <v>152.30000000000001</v>
      </c>
      <c r="C24" s="10">
        <f t="shared" si="2"/>
        <v>171.57000000000002</v>
      </c>
      <c r="D24" s="11">
        <f t="shared" si="0"/>
        <v>323.87</v>
      </c>
      <c r="E24" s="12">
        <f>IF($A24&gt;$H$1,E23,B24)</f>
        <v>11.59</v>
      </c>
      <c r="F24" s="13">
        <f>IF($A24&gt;$H$1,F23,C24)</f>
        <v>10.94</v>
      </c>
      <c r="G24" s="13">
        <f>IF($A24&gt;$H$1,24.76+(($A24-$H22)/1000)*6.63,0)</f>
        <v>182.69460941008293</v>
      </c>
      <c r="H24" s="13">
        <f t="shared" si="1"/>
        <v>205.22460941008293</v>
      </c>
      <c r="I24" s="14">
        <f>H24-D24</f>
        <v>-118.64539058991707</v>
      </c>
      <c r="J24" s="31"/>
      <c r="K24" s="31"/>
      <c r="L24" s="31"/>
      <c r="M24" s="31"/>
      <c r="N24" s="31"/>
      <c r="O24" s="31"/>
    </row>
    <row r="25" spans="1:15" x14ac:dyDescent="0.25">
      <c r="A25" s="8">
        <v>26000</v>
      </c>
      <c r="B25" s="9">
        <f t="shared" si="3"/>
        <v>167.86</v>
      </c>
      <c r="C25" s="10">
        <f t="shared" si="2"/>
        <v>186.45000000000002</v>
      </c>
      <c r="D25" s="11">
        <f t="shared" si="0"/>
        <v>354.31000000000006</v>
      </c>
      <c r="E25" s="12">
        <f>IF($A25&gt;$H$1,E24,B25)</f>
        <v>11.59</v>
      </c>
      <c r="F25" s="13">
        <f>IF($A25&gt;$H$1,F24,C25)</f>
        <v>10.94</v>
      </c>
      <c r="G25" s="13">
        <f>IF($A25&gt;$H$1,24.76+(($A25-$H23)/1000)*6.63,0)</f>
        <v>195.86698512484705</v>
      </c>
      <c r="H25" s="13">
        <f t="shared" si="1"/>
        <v>218.39698512484705</v>
      </c>
      <c r="I25" s="14">
        <f>H25-D25</f>
        <v>-135.91301487515301</v>
      </c>
      <c r="J25" s="31"/>
      <c r="K25" s="31"/>
      <c r="L25" s="31"/>
      <c r="M25" s="31"/>
      <c r="N25" s="31"/>
      <c r="O25" s="31"/>
    </row>
    <row r="26" spans="1:15" x14ac:dyDescent="0.25">
      <c r="A26" s="8">
        <v>28000</v>
      </c>
      <c r="B26" s="9">
        <f t="shared" si="3"/>
        <v>183.42000000000002</v>
      </c>
      <c r="C26" s="10">
        <f t="shared" si="2"/>
        <v>201.33</v>
      </c>
      <c r="D26" s="11">
        <f t="shared" si="0"/>
        <v>384.75</v>
      </c>
      <c r="E26" s="12">
        <f>IF($A26&gt;$H$1,E25,B26)</f>
        <v>11.59</v>
      </c>
      <c r="F26" s="13">
        <f>IF($A26&gt;$H$1,F25,C26)</f>
        <v>10.94</v>
      </c>
      <c r="G26" s="13">
        <f>IF($A26&gt;$H$1,24.76+(($A26-$H24)/1000)*6.63,0)</f>
        <v>209.03936083961113</v>
      </c>
      <c r="H26" s="13">
        <f t="shared" si="1"/>
        <v>231.56936083961114</v>
      </c>
      <c r="I26" s="14">
        <f>H26-D26</f>
        <v>-153.18063916038886</v>
      </c>
      <c r="J26" s="31"/>
      <c r="K26" s="31"/>
      <c r="L26" s="31"/>
      <c r="M26" s="31"/>
      <c r="N26" s="31"/>
      <c r="O26" s="31"/>
    </row>
    <row r="27" spans="1:15" ht="15.75" thickBot="1" x14ac:dyDescent="0.3">
      <c r="A27" s="15">
        <v>30000</v>
      </c>
      <c r="B27" s="16">
        <f t="shared" si="3"/>
        <v>198.98</v>
      </c>
      <c r="C27" s="17">
        <f t="shared" si="2"/>
        <v>216.21</v>
      </c>
      <c r="D27" s="18">
        <f t="shared" si="0"/>
        <v>415.19</v>
      </c>
      <c r="E27" s="19">
        <f>IF($A27&gt;$H$1,E26,B27)</f>
        <v>11.59</v>
      </c>
      <c r="F27" s="20">
        <f>IF($A27&gt;$H$1,F26,C27)</f>
        <v>10.94</v>
      </c>
      <c r="G27" s="20">
        <f>IF($A27&gt;$H$1,24.76+(($A27-$H25)/1000)*6.63,0)</f>
        <v>222.21202798862225</v>
      </c>
      <c r="H27" s="20">
        <f t="shared" si="1"/>
        <v>244.74202798862225</v>
      </c>
      <c r="I27" s="21">
        <f>H27-D27</f>
        <v>-170.44797201137774</v>
      </c>
      <c r="J27" s="31"/>
      <c r="K27" s="31"/>
      <c r="L27" s="31"/>
      <c r="M27" s="31"/>
      <c r="N27" s="31"/>
      <c r="O27" s="31"/>
    </row>
    <row r="28" spans="1:15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</sheetData>
  <sheetProtection sheet="1" objects="1" scenarios="1" selectLockedCells="1"/>
  <mergeCells count="2">
    <mergeCell ref="B1:D1"/>
    <mergeCell ref="E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Herbert</dc:creator>
  <cp:lastModifiedBy>Wayne Herbert</cp:lastModifiedBy>
  <dcterms:created xsi:type="dcterms:W3CDTF">2014-07-27T20:28:40Z</dcterms:created>
  <dcterms:modified xsi:type="dcterms:W3CDTF">2014-07-27T21:10:33Z</dcterms:modified>
</cp:coreProperties>
</file>